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David's Laptop\Desktop\WIP\"/>
    </mc:Choice>
  </mc:AlternateContent>
  <xr:revisionPtr revIDLastSave="0" documentId="13_ncr:1_{4AFB6D3B-1F2D-4D73-9C67-1794BC2CCC25}" xr6:coauthVersionLast="45" xr6:coauthVersionMax="45" xr10:uidLastSave="{00000000-0000-0000-0000-000000000000}"/>
  <workbookProtection workbookAlgorithmName="SHA-512" workbookHashValue="ztQiRDK4PFKGeDoIZy/uPbATnMfuFBa++mn+u/Gio8T9RwFolk0myOS+yy+19IOvqSQ4rZanf88FYzy6qxJXmg==" workbookSaltValue="MePEdisPvnFZ614WiZ9D+w==" workbookSpinCount="100000" lockStructure="1"/>
  <bookViews>
    <workbookView xWindow="-28920" yWindow="-120" windowWidth="29040" windowHeight="15840" xr2:uid="{EF0F0CAB-2CF9-417F-8744-7C9A4408E04A}"/>
  </bookViews>
  <sheets>
    <sheet name="Sheet1" sheetId="1" r:id="rId1"/>
  </sheets>
  <definedNames>
    <definedName name="_xlnm.Print_Area" localSheetId="0">Sheet1!$C$2:$T$26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8" i="1" l="1"/>
  <c r="N15" i="1" l="1"/>
  <c r="Q18" i="1"/>
  <c r="R18" i="1"/>
  <c r="P18" i="1"/>
  <c r="S18" i="1"/>
  <c r="N18" i="1"/>
  <c r="R17" i="1"/>
  <c r="Q17" i="1"/>
  <c r="P17" i="1"/>
  <c r="O17" i="1"/>
  <c r="S17" i="1" s="1"/>
  <c r="N17" i="1"/>
  <c r="R16" i="1"/>
  <c r="Q16" i="1"/>
  <c r="P16" i="1"/>
  <c r="O16" i="1"/>
  <c r="S16" i="1" s="1"/>
  <c r="N16" i="1"/>
  <c r="N13" i="1" s="1"/>
  <c r="R15" i="1"/>
  <c r="Q15" i="1"/>
  <c r="P15" i="1"/>
  <c r="O15" i="1"/>
  <c r="S15" i="1" s="1"/>
  <c r="R14" i="1"/>
  <c r="Q14" i="1"/>
  <c r="O14" i="1"/>
  <c r="S14" i="1" s="1"/>
  <c r="N14" i="1"/>
  <c r="R13" i="1"/>
  <c r="Q13" i="1"/>
  <c r="O13" i="1"/>
  <c r="S13" i="1" s="1"/>
</calcChain>
</file>

<file path=xl/sharedStrings.xml><?xml version="1.0" encoding="utf-8"?>
<sst xmlns="http://schemas.openxmlformats.org/spreadsheetml/2006/main" count="47" uniqueCount="37">
  <si>
    <t>Model</t>
    <phoneticPr fontId="0" type="noConversion"/>
  </si>
  <si>
    <t>Available Platform Clearance</t>
  </si>
  <si>
    <t>Stuctural Colum Center / Centre distance</t>
  </si>
  <si>
    <t>Grids</t>
  </si>
  <si>
    <t>Center distance between front column &amp; rear column</t>
  </si>
  <si>
    <t>Lower-2</t>
    <phoneticPr fontId="0" type="noConversion"/>
  </si>
  <si>
    <t>Lower-1</t>
  </si>
  <si>
    <t xml:space="preserve">Ground +1 </t>
  </si>
  <si>
    <t>Upper+2</t>
  </si>
  <si>
    <t>Upper+3</t>
  </si>
  <si>
    <t>Pit depth minimum</t>
  </si>
  <si>
    <t>Height FFL to Ceiling</t>
  </si>
  <si>
    <t>Overall External Width</t>
  </si>
  <si>
    <t>Overall Length</t>
  </si>
  <si>
    <t>0+3</t>
    <phoneticPr fontId="0" type="noConversion"/>
  </si>
  <si>
    <t>NA</t>
    <phoneticPr fontId="0" type="noConversion"/>
  </si>
  <si>
    <t>NA</t>
  </si>
  <si>
    <t>0+2</t>
    <phoneticPr fontId="0" type="noConversion"/>
  </si>
  <si>
    <t>-1+2</t>
    <phoneticPr fontId="0" type="noConversion"/>
  </si>
  <si>
    <t>-1+2</t>
  </si>
  <si>
    <t>-2+2</t>
    <phoneticPr fontId="0" type="noConversion"/>
  </si>
  <si>
    <t>Clearance Required between bottom of the lower paltform to the underside of the upper platform</t>
  </si>
  <si>
    <t>-2+3</t>
  </si>
  <si>
    <t>Enter the Grids / number of cars wide in the system</t>
  </si>
  <si>
    <t>Enter the deisred platform length</t>
  </si>
  <si>
    <t>Step 1</t>
  </si>
  <si>
    <t>Step 2</t>
  </si>
  <si>
    <t>Step 3</t>
  </si>
  <si>
    <t>Step 4</t>
  </si>
  <si>
    <t>Usable Internal Platform width</t>
  </si>
  <si>
    <t xml:space="preserve">  Machine Dimensions</t>
  </si>
  <si>
    <t>Enter the avaialble distance betwwen machine columns</t>
  </si>
  <si>
    <t>Enter the required cleanance between platforms</t>
  </si>
  <si>
    <t>INTELLECTUAL PROPERTY
Hercules Carparking Systems (HCS) may hold the intellectual property rights with the data transferred. This information shall be considered copyright except for the sole purpose of assisting the organization named in this transfer in performing tasks associated with the nominated project. This software and associated or derived information shall not be used for other purposes or transferred to others without the permission of HCS.</t>
  </si>
  <si>
    <t>Usable Vehicle Length Required</t>
  </si>
  <si>
    <t>Hercules Carparking Machine Calculator
Standard Expanderpark System</t>
  </si>
  <si>
    <r>
      <rPr>
        <b/>
        <sz val="12"/>
        <color theme="1"/>
        <rFont val="Calibri"/>
        <family val="2"/>
        <scheme val="minor"/>
      </rPr>
      <t xml:space="preserve">The above dimensions are estimated only. 
Contact us &amp; send us your plans to determine the best Machine for your next project
</t>
    </r>
    <r>
      <rPr>
        <b/>
        <i/>
        <sz val="11"/>
        <color theme="1"/>
        <rFont val="Calibri"/>
        <family val="2"/>
        <scheme val="minor"/>
      </rPr>
      <t xml:space="preserve"> info@hercules.com.au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</si>
</sst>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rgb="FF3F3F76"/>
      <name val="Calibri"/>
      <family val="2"/>
      <scheme val="minor"/>
    </font>
    <font>
      <sz val="12"/>
      <color theme="1"/>
      <name val="Calibri"/>
      <family val="2"/>
    </font>
    <font>
      <sz val="48"/>
      <color theme="1"/>
      <name val="Calibri"/>
      <family val="2"/>
      <scheme val="minor"/>
    </font>
    <font>
      <b/>
      <sz val="12"/>
      <color rgb="FF1F497D"/>
      <name val="Arial"/>
      <family val="2"/>
    </font>
    <font>
      <b/>
      <sz val="11"/>
      <color theme="1"/>
      <name val="Calibri"/>
      <family val="2"/>
      <scheme val="minor"/>
    </font>
    <font>
      <b/>
      <i/>
      <sz val="11"/>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rgb="FFFFCC99"/>
      </patternFill>
    </fill>
    <fill>
      <patternFill patternType="solid">
        <fgColor rgb="FFFFFF00"/>
        <bgColor indexed="64"/>
      </patternFill>
    </fill>
    <fill>
      <patternFill patternType="solid">
        <fgColor theme="9" tint="0.79998168889431442"/>
        <bgColor indexed="64"/>
      </patternFill>
    </fill>
  </fills>
  <borders count="39">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0" fontId="1" fillId="2" borderId="1" applyNumberFormat="0" applyAlignment="0" applyProtection="0"/>
  </cellStyleXfs>
  <cellXfs count="122">
    <xf numFmtId="0" fontId="0" fillId="0" borderId="0" xfId="0"/>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0" fillId="0" borderId="0" xfId="0" applyAlignment="1">
      <alignment horizontal="center" vertical="center"/>
    </xf>
    <xf numFmtId="0" fontId="0" fillId="0" borderId="0" xfId="0" applyAlignment="1" applyProtection="1">
      <alignment horizontal="center" vertical="center"/>
      <protection hidden="1"/>
    </xf>
    <xf numFmtId="0" fontId="0" fillId="0" borderId="0" xfId="0" applyAlignment="1" applyProtection="1">
      <alignment horizontal="center" vertical="center" wrapText="1"/>
      <protection hidden="1"/>
    </xf>
    <xf numFmtId="0" fontId="0" fillId="0" borderId="13" xfId="0" applyBorder="1" applyAlignment="1" applyProtection="1">
      <alignment horizontal="center" vertical="center" wrapText="1"/>
      <protection hidden="1"/>
    </xf>
    <xf numFmtId="0" fontId="2" fillId="0" borderId="0" xfId="0" applyFont="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2" fillId="0" borderId="12" xfId="0" applyFont="1" applyBorder="1" applyAlignment="1" applyProtection="1">
      <alignment horizontal="center" vertical="center"/>
      <protection hidden="1"/>
    </xf>
    <xf numFmtId="0" fontId="2" fillId="4" borderId="4" xfId="0" applyFont="1" applyFill="1" applyBorder="1" applyAlignment="1" applyProtection="1">
      <alignment horizontal="center"/>
      <protection hidden="1"/>
    </xf>
    <xf numFmtId="0" fontId="2" fillId="4" borderId="5" xfId="0" applyFont="1" applyFill="1" applyBorder="1" applyAlignment="1" applyProtection="1">
      <alignment horizontal="center"/>
      <protection hidden="1"/>
    </xf>
    <xf numFmtId="0" fontId="2" fillId="4" borderId="18" xfId="0" applyFont="1" applyFill="1" applyBorder="1" applyAlignment="1" applyProtection="1">
      <alignment horizontal="center"/>
      <protection hidden="1"/>
    </xf>
    <xf numFmtId="0" fontId="2" fillId="4" borderId="15" xfId="0" applyFont="1" applyFill="1" applyBorder="1" applyAlignment="1" applyProtection="1">
      <alignment horizontal="center"/>
      <protection hidden="1"/>
    </xf>
    <xf numFmtId="0" fontId="2" fillId="4" borderId="11" xfId="0" applyFont="1" applyFill="1" applyBorder="1" applyAlignment="1" applyProtection="1">
      <alignment horizontal="center"/>
      <protection hidden="1"/>
    </xf>
    <xf numFmtId="0" fontId="2" fillId="4" borderId="12" xfId="0" applyFont="1" applyFill="1" applyBorder="1" applyAlignment="1" applyProtection="1">
      <alignment horizontal="center"/>
      <protection hidden="1"/>
    </xf>
    <xf numFmtId="0" fontId="2" fillId="4" borderId="21" xfId="0" applyFont="1" applyFill="1" applyBorder="1" applyAlignment="1" applyProtection="1">
      <alignment horizontal="center"/>
      <protection hidden="1"/>
    </xf>
    <xf numFmtId="0" fontId="2" fillId="4" borderId="19" xfId="0" applyFont="1" applyFill="1" applyBorder="1" applyAlignment="1" applyProtection="1">
      <alignment horizontal="center"/>
      <protection hidden="1"/>
    </xf>
    <xf numFmtId="0" fontId="0" fillId="0" borderId="6"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1" fillId="3" borderId="4" xfId="1" applyFill="1" applyBorder="1" applyAlignment="1" applyProtection="1">
      <alignment horizontal="center" vertical="center"/>
      <protection locked="0"/>
    </xf>
    <xf numFmtId="0" fontId="1" fillId="3" borderId="18" xfId="1" applyFill="1" applyBorder="1" applyAlignment="1" applyProtection="1">
      <alignment horizontal="center" vertical="center"/>
      <protection locked="0"/>
    </xf>
    <xf numFmtId="0" fontId="1" fillId="3" borderId="11" xfId="1" applyFill="1" applyBorder="1" applyAlignment="1" applyProtection="1">
      <alignment horizontal="center" vertical="center"/>
      <protection locked="0"/>
    </xf>
    <xf numFmtId="0" fontId="1" fillId="3" borderId="21" xfId="1" applyFill="1" applyBorder="1" applyAlignment="1" applyProtection="1">
      <alignment horizontal="center" vertical="center"/>
      <protection locked="0"/>
    </xf>
    <xf numFmtId="0" fontId="1" fillId="3" borderId="14" xfId="1" applyFill="1" applyBorder="1" applyAlignment="1" applyProtection="1">
      <alignment horizontal="center" vertical="center"/>
      <protection locked="0"/>
    </xf>
    <xf numFmtId="0" fontId="1" fillId="3" borderId="20" xfId="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hidden="1"/>
    </xf>
    <xf numFmtId="0" fontId="2" fillId="4" borderId="16" xfId="0" applyFont="1" applyFill="1" applyBorder="1" applyAlignment="1" applyProtection="1">
      <alignment horizontal="center" vertical="center"/>
      <protection hidden="1"/>
    </xf>
    <xf numFmtId="0" fontId="2" fillId="4" borderId="20" xfId="0" applyFont="1" applyFill="1" applyBorder="1" applyAlignment="1" applyProtection="1">
      <alignment horizontal="center" vertical="center"/>
      <protection hidden="1"/>
    </xf>
    <xf numFmtId="0" fontId="1" fillId="3" borderId="2" xfId="1" applyFill="1" applyBorder="1" applyAlignment="1" applyProtection="1">
      <alignment horizontal="center" vertical="center"/>
      <protection locked="0"/>
    </xf>
    <xf numFmtId="0" fontId="1" fillId="3" borderId="5" xfId="1" applyFill="1" applyBorder="1" applyAlignment="1" applyProtection="1">
      <alignment horizontal="center" vertical="center"/>
      <protection locked="0"/>
    </xf>
    <xf numFmtId="0" fontId="1" fillId="3" borderId="16" xfId="1" applyFill="1" applyBorder="1" applyAlignment="1" applyProtection="1">
      <alignment horizontal="center" vertical="center"/>
      <protection locked="0"/>
    </xf>
    <xf numFmtId="0" fontId="1" fillId="3" borderId="15" xfId="1" applyFill="1" applyBorder="1" applyAlignment="1" applyProtection="1">
      <alignment horizontal="center" vertical="center"/>
      <protection locked="0"/>
    </xf>
    <xf numFmtId="0" fontId="1" fillId="3" borderId="9" xfId="1" applyFill="1" applyBorder="1" applyAlignment="1" applyProtection="1">
      <alignment horizontal="center" vertical="center"/>
      <protection locked="0"/>
    </xf>
    <xf numFmtId="0" fontId="1" fillId="3" borderId="12" xfId="1" applyFill="1" applyBorder="1" applyAlignment="1" applyProtection="1">
      <alignment horizontal="center" vertical="center"/>
      <protection locked="0"/>
    </xf>
    <xf numFmtId="0" fontId="1" fillId="3" borderId="19" xfId="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hidden="1"/>
    </xf>
    <xf numFmtId="0" fontId="2" fillId="4" borderId="36" xfId="0" applyFont="1" applyFill="1" applyBorder="1" applyAlignment="1" applyProtection="1">
      <alignment horizontal="center"/>
      <protection hidden="1"/>
    </xf>
    <xf numFmtId="0" fontId="0" fillId="0" borderId="22" xfId="0" applyBorder="1"/>
    <xf numFmtId="0" fontId="0" fillId="0" borderId="23" xfId="0" applyBorder="1"/>
    <xf numFmtId="0" fontId="0" fillId="0" borderId="23" xfId="0" applyBorder="1" applyAlignment="1">
      <alignment horizontal="center" vertical="center"/>
    </xf>
    <xf numFmtId="0" fontId="0" fillId="0" borderId="24" xfId="0" applyBorder="1"/>
    <xf numFmtId="0" fontId="0" fillId="0" borderId="25" xfId="0" applyBorder="1"/>
    <xf numFmtId="0" fontId="0" fillId="0" borderId="0" xfId="0" applyBorder="1"/>
    <xf numFmtId="0" fontId="0" fillId="0" borderId="26" xfId="0" applyBorder="1"/>
    <xf numFmtId="0" fontId="0" fillId="0" borderId="0" xfId="0" applyBorder="1" applyAlignment="1">
      <alignment horizontal="center" vertical="center"/>
    </xf>
    <xf numFmtId="0" fontId="0" fillId="0" borderId="25"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25" xfId="0"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26" xfId="0" applyBorder="1" applyAlignment="1" applyProtection="1">
      <alignment horizontal="center" vertical="center" wrapText="1"/>
      <protection hidden="1"/>
    </xf>
    <xf numFmtId="0" fontId="2" fillId="0" borderId="0" xfId="0" applyFont="1" applyBorder="1" applyAlignment="1" applyProtection="1">
      <alignment horizontal="center" vertical="center"/>
      <protection hidden="1"/>
    </xf>
    <xf numFmtId="0" fontId="2" fillId="0" borderId="26" xfId="0" applyFont="1" applyBorder="1" applyAlignment="1" applyProtection="1">
      <alignment horizontal="center" vertical="center"/>
      <protection hidden="1"/>
    </xf>
    <xf numFmtId="0" fontId="2" fillId="0" borderId="34" xfId="0" applyFont="1" applyBorder="1" applyAlignment="1" applyProtection="1">
      <alignment horizontal="center" vertical="center"/>
      <protection hidden="1"/>
    </xf>
    <xf numFmtId="0" fontId="2" fillId="0" borderId="0" xfId="0" applyFont="1" applyBorder="1" applyAlignment="1">
      <alignment horizontal="center" vertical="center"/>
    </xf>
    <xf numFmtId="0" fontId="2" fillId="0" borderId="26" xfId="0" applyFont="1" applyBorder="1" applyAlignment="1">
      <alignment horizontal="center" vertical="center"/>
    </xf>
    <xf numFmtId="0" fontId="2" fillId="0" borderId="37" xfId="0" applyFont="1" applyBorder="1" applyAlignment="1" applyProtection="1">
      <alignment horizontal="center" vertical="center"/>
      <protection hidden="1"/>
    </xf>
    <xf numFmtId="0" fontId="2" fillId="0" borderId="37" xfId="0" quotePrefix="1" applyFont="1" applyBorder="1" applyAlignment="1" applyProtection="1">
      <alignment horizontal="center" vertical="center"/>
      <protection hidden="1"/>
    </xf>
    <xf numFmtId="0" fontId="2" fillId="0" borderId="38" xfId="0" quotePrefix="1" applyFont="1" applyBorder="1" applyAlignment="1" applyProtection="1">
      <alignment horizontal="center" vertical="center"/>
      <protection hidden="1"/>
    </xf>
    <xf numFmtId="0" fontId="2" fillId="0" borderId="35" xfId="0" quotePrefix="1" applyFont="1" applyBorder="1" applyAlignment="1" applyProtection="1">
      <alignment horizontal="center" vertical="center"/>
      <protection hidden="1"/>
    </xf>
    <xf numFmtId="0" fontId="0" fillId="0" borderId="27" xfId="0" applyBorder="1"/>
    <xf numFmtId="0" fontId="0" fillId="0" borderId="29" xfId="0" applyBorder="1"/>
    <xf numFmtId="0" fontId="3" fillId="0" borderId="0" xfId="0" applyFont="1" applyBorder="1" applyAlignment="1">
      <alignment horizontal="center" wrapText="1"/>
    </xf>
    <xf numFmtId="0" fontId="3" fillId="0" borderId="0" xfId="0" applyFont="1" applyBorder="1" applyAlignment="1">
      <alignment horizont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28" xfId="0" applyFont="1" applyBorder="1" applyAlignment="1">
      <alignment horizontal="left"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pplyProtection="1">
      <alignment horizontal="center" vertical="center"/>
      <protection hidden="1"/>
    </xf>
    <xf numFmtId="0" fontId="2" fillId="0" borderId="31" xfId="0" applyFont="1" applyBorder="1" applyAlignment="1" applyProtection="1">
      <alignment horizontal="center" vertical="center"/>
      <protection hidden="1"/>
    </xf>
    <xf numFmtId="0" fontId="0" fillId="0" borderId="6" xfId="0"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2" fillId="4" borderId="30" xfId="0" applyFont="1" applyFill="1" applyBorder="1" applyAlignment="1" applyProtection="1">
      <alignment horizontal="center" vertical="center" wrapText="1"/>
      <protection hidden="1"/>
    </xf>
    <xf numFmtId="0" fontId="2" fillId="4" borderId="31" xfId="0" applyFont="1" applyFill="1" applyBorder="1" applyAlignment="1" applyProtection="1">
      <alignment horizontal="center" vertical="center" wrapText="1"/>
      <protection hidden="1"/>
    </xf>
    <xf numFmtId="0" fontId="2" fillId="4" borderId="6" xfId="0" applyFont="1" applyFill="1" applyBorder="1" applyAlignment="1" applyProtection="1">
      <alignment horizontal="center" vertical="center" wrapText="1"/>
      <protection hidden="1"/>
    </xf>
    <xf numFmtId="0" fontId="2" fillId="4" borderId="7" xfId="0" applyFont="1" applyFill="1" applyBorder="1" applyAlignment="1" applyProtection="1">
      <alignment horizontal="center" vertical="center" wrapText="1"/>
      <protection hidden="1"/>
    </xf>
    <xf numFmtId="0" fontId="2" fillId="4" borderId="8" xfId="0" applyFont="1" applyFill="1" applyBorder="1" applyAlignment="1" applyProtection="1">
      <alignment horizontal="center" vertical="center" wrapText="1"/>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2" fillId="4" borderId="34" xfId="0" applyFont="1" applyFill="1" applyBorder="1" applyAlignment="1" applyProtection="1">
      <alignment horizontal="center" vertical="center" wrapText="1"/>
      <protection hidden="1"/>
    </xf>
    <xf numFmtId="0" fontId="2" fillId="4" borderId="35" xfId="0" applyFont="1" applyFill="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9"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2" fillId="0" borderId="11" xfId="0" applyFont="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12" xfId="0" applyFont="1" applyBorder="1" applyAlignment="1" applyProtection="1">
      <alignment horizontal="center" vertical="center" wrapText="1"/>
      <protection hidden="1"/>
    </xf>
    <xf numFmtId="0" fontId="2" fillId="4" borderId="32" xfId="0" applyFont="1" applyFill="1" applyBorder="1" applyAlignment="1" applyProtection="1">
      <alignment horizontal="center" vertical="center" wrapText="1"/>
      <protection hidden="1"/>
    </xf>
    <xf numFmtId="0" fontId="2" fillId="4" borderId="33" xfId="0" applyFont="1" applyFill="1" applyBorder="1" applyAlignment="1" applyProtection="1">
      <alignment horizontal="center" vertical="center" wrapText="1"/>
      <protection hidden="1"/>
    </xf>
    <xf numFmtId="0" fontId="0" fillId="0" borderId="28" xfId="0" applyBorder="1"/>
    <xf numFmtId="0" fontId="2" fillId="0" borderId="25" xfId="0" applyFont="1" applyBorder="1" applyAlignment="1" applyProtection="1">
      <alignment horizontal="center" vertical="center"/>
      <protection hidden="1"/>
    </xf>
    <xf numFmtId="0" fontId="2" fillId="0" borderId="25"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5" fillId="0" borderId="22" xfId="0" applyFont="1" applyBorder="1" applyAlignment="1">
      <alignment horizontal="center" vertical="center" wrapText="1"/>
    </xf>
  </cellXfs>
  <cellStyles count="2">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1</xdr:row>
      <xdr:rowOff>85725</xdr:rowOff>
    </xdr:from>
    <xdr:to>
      <xdr:col>4</xdr:col>
      <xdr:colOff>120650</xdr:colOff>
      <xdr:row>5</xdr:row>
      <xdr:rowOff>530225</xdr:rowOff>
    </xdr:to>
    <xdr:pic>
      <xdr:nvPicPr>
        <xdr:cNvPr id="2" name="Picture 1" descr="small HERCULES Carparking Systems LOGO - Copy">
          <a:extLst>
            <a:ext uri="{FF2B5EF4-FFF2-40B4-BE49-F238E27FC236}">
              <a16:creationId xmlns:a16="http://schemas.microsoft.com/office/drawing/2014/main" id="{A6EBD1EE-FD54-41CB-91DC-49B4654A1AA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276225"/>
          <a:ext cx="1435100" cy="11684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87956-1E97-4377-8E8A-8EDADBFBE5B2}">
  <dimension ref="B1:T26"/>
  <sheetViews>
    <sheetView showGridLines="0" showRowColHeaders="0" tabSelected="1" zoomScaleNormal="100" workbookViewId="0">
      <selection activeCell="L22" sqref="L22"/>
    </sheetView>
  </sheetViews>
  <sheetFormatPr defaultRowHeight="14.5" x14ac:dyDescent="0.35"/>
  <cols>
    <col min="3" max="3" width="9.6328125" customWidth="1"/>
    <col min="4" max="8" width="10" customWidth="1"/>
    <col min="9" max="9" width="1.453125" customWidth="1"/>
    <col min="10" max="10" width="19.6328125" customWidth="1"/>
    <col min="11" max="11" width="19.6328125" style="8" customWidth="1"/>
    <col min="12" max="12" width="19.6328125" customWidth="1"/>
    <col min="13" max="13" width="1.90625" customWidth="1"/>
    <col min="14" max="14" width="13.54296875" customWidth="1"/>
    <col min="15" max="15" width="15.1796875" customWidth="1"/>
    <col min="16" max="19" width="9.36328125" customWidth="1"/>
  </cols>
  <sheetData>
    <row r="1" spans="2:20" ht="15" thickBot="1" x14ac:dyDescent="0.4"/>
    <row r="2" spans="2:20" x14ac:dyDescent="0.35">
      <c r="B2" s="47"/>
      <c r="C2" s="48"/>
      <c r="D2" s="48"/>
      <c r="E2" s="48"/>
      <c r="F2" s="48"/>
      <c r="G2" s="48"/>
      <c r="H2" s="48"/>
      <c r="I2" s="48"/>
      <c r="J2" s="48"/>
      <c r="K2" s="49"/>
      <c r="L2" s="48"/>
      <c r="M2" s="48"/>
      <c r="N2" s="48"/>
      <c r="O2" s="48"/>
      <c r="P2" s="48"/>
      <c r="Q2" s="48"/>
      <c r="R2" s="48"/>
      <c r="S2" s="48"/>
      <c r="T2" s="50"/>
    </row>
    <row r="3" spans="2:20" x14ac:dyDescent="0.35">
      <c r="B3" s="51"/>
      <c r="C3" s="52"/>
      <c r="D3" s="52"/>
      <c r="E3" s="52"/>
      <c r="F3" s="72" t="s">
        <v>35</v>
      </c>
      <c r="G3" s="73"/>
      <c r="H3" s="73"/>
      <c r="I3" s="73"/>
      <c r="J3" s="73"/>
      <c r="K3" s="73"/>
      <c r="L3" s="73"/>
      <c r="M3" s="73"/>
      <c r="N3" s="73"/>
      <c r="O3" s="73"/>
      <c r="P3" s="73"/>
      <c r="Q3" s="73"/>
      <c r="R3" s="73"/>
      <c r="S3" s="73"/>
      <c r="T3" s="53"/>
    </row>
    <row r="4" spans="2:20" x14ac:dyDescent="0.35">
      <c r="B4" s="51"/>
      <c r="C4" s="52"/>
      <c r="D4" s="52"/>
      <c r="E4" s="52"/>
      <c r="F4" s="73"/>
      <c r="G4" s="73"/>
      <c r="H4" s="73"/>
      <c r="I4" s="73"/>
      <c r="J4" s="73"/>
      <c r="K4" s="73"/>
      <c r="L4" s="73"/>
      <c r="M4" s="73"/>
      <c r="N4" s="73"/>
      <c r="O4" s="73"/>
      <c r="P4" s="73"/>
      <c r="Q4" s="73"/>
      <c r="R4" s="73"/>
      <c r="S4" s="73"/>
      <c r="T4" s="53"/>
    </row>
    <row r="5" spans="2:20" x14ac:dyDescent="0.35">
      <c r="B5" s="51"/>
      <c r="C5" s="52"/>
      <c r="D5" s="52"/>
      <c r="E5" s="52"/>
      <c r="F5" s="73"/>
      <c r="G5" s="73"/>
      <c r="H5" s="73"/>
      <c r="I5" s="73"/>
      <c r="J5" s="73"/>
      <c r="K5" s="73"/>
      <c r="L5" s="73"/>
      <c r="M5" s="73"/>
      <c r="N5" s="73"/>
      <c r="O5" s="73"/>
      <c r="P5" s="73"/>
      <c r="Q5" s="73"/>
      <c r="R5" s="73"/>
      <c r="S5" s="73"/>
      <c r="T5" s="53"/>
    </row>
    <row r="6" spans="2:20" ht="84" customHeight="1" x14ac:dyDescent="0.35">
      <c r="B6" s="51"/>
      <c r="C6" s="52"/>
      <c r="D6" s="52"/>
      <c r="E6" s="52"/>
      <c r="F6" s="73"/>
      <c r="G6" s="73"/>
      <c r="H6" s="73"/>
      <c r="I6" s="73"/>
      <c r="J6" s="73"/>
      <c r="K6" s="73"/>
      <c r="L6" s="73"/>
      <c r="M6" s="73"/>
      <c r="N6" s="73"/>
      <c r="O6" s="73"/>
      <c r="P6" s="73"/>
      <c r="Q6" s="73"/>
      <c r="R6" s="73"/>
      <c r="S6" s="73"/>
      <c r="T6" s="53"/>
    </row>
    <row r="7" spans="2:20" x14ac:dyDescent="0.35">
      <c r="B7" s="51"/>
      <c r="C7" s="52"/>
      <c r="D7" s="52"/>
      <c r="E7" s="52"/>
      <c r="F7" s="52"/>
      <c r="G7" s="52"/>
      <c r="H7" s="52"/>
      <c r="I7" s="52"/>
      <c r="J7" s="52"/>
      <c r="K7" s="54"/>
      <c r="L7" s="52"/>
      <c r="M7" s="52"/>
      <c r="N7" s="52"/>
      <c r="O7" s="52"/>
      <c r="P7" s="52"/>
      <c r="Q7" s="52"/>
      <c r="R7" s="52"/>
      <c r="S7" s="52"/>
      <c r="T7" s="53"/>
    </row>
    <row r="8" spans="2:20" ht="15" thickBot="1" x14ac:dyDescent="0.4">
      <c r="B8" s="51"/>
      <c r="C8" s="52"/>
      <c r="D8" s="52"/>
      <c r="E8" s="52"/>
      <c r="F8" s="52"/>
      <c r="G8" s="52"/>
      <c r="H8" s="52"/>
      <c r="I8" s="52"/>
      <c r="J8" s="52"/>
      <c r="K8" s="54"/>
      <c r="L8" s="52"/>
      <c r="M8" s="52"/>
      <c r="N8" s="52"/>
      <c r="O8" s="52"/>
      <c r="P8" s="52"/>
      <c r="Q8" s="52"/>
      <c r="R8" s="52"/>
      <c r="S8" s="52"/>
      <c r="T8" s="53"/>
    </row>
    <row r="9" spans="2:20" s="9" customFormat="1" ht="15" thickBot="1" x14ac:dyDescent="0.4">
      <c r="B9" s="55"/>
      <c r="C9" s="56"/>
      <c r="D9" s="25" t="s">
        <v>25</v>
      </c>
      <c r="E9" s="26"/>
      <c r="F9" s="26"/>
      <c r="G9" s="26"/>
      <c r="H9" s="27"/>
      <c r="I9" s="56"/>
      <c r="J9" s="28" t="s">
        <v>26</v>
      </c>
      <c r="K9" s="28" t="s">
        <v>27</v>
      </c>
      <c r="L9" s="28" t="s">
        <v>28</v>
      </c>
      <c r="M9" s="56"/>
      <c r="N9" s="56"/>
      <c r="O9" s="56"/>
      <c r="P9" s="56"/>
      <c r="Q9" s="56"/>
      <c r="R9" s="56"/>
      <c r="S9" s="56"/>
      <c r="T9" s="57"/>
    </row>
    <row r="10" spans="2:20" s="10" customFormat="1" ht="44" customHeight="1" thickBot="1" x14ac:dyDescent="0.4">
      <c r="B10" s="58"/>
      <c r="C10" s="59"/>
      <c r="D10" s="88" t="s">
        <v>32</v>
      </c>
      <c r="E10" s="89"/>
      <c r="F10" s="89"/>
      <c r="G10" s="89"/>
      <c r="H10" s="90"/>
      <c r="I10" s="59"/>
      <c r="J10" s="11" t="s">
        <v>31</v>
      </c>
      <c r="K10" s="11" t="s">
        <v>23</v>
      </c>
      <c r="L10" s="11" t="s">
        <v>24</v>
      </c>
      <c r="M10" s="59"/>
      <c r="N10" s="93" t="s">
        <v>30</v>
      </c>
      <c r="O10" s="94"/>
      <c r="P10" s="94"/>
      <c r="Q10" s="94"/>
      <c r="R10" s="94"/>
      <c r="S10" s="95"/>
      <c r="T10" s="60"/>
    </row>
    <row r="11" spans="2:20" s="12" customFormat="1" ht="16" customHeight="1" x14ac:dyDescent="0.35">
      <c r="B11" s="111"/>
      <c r="C11" s="86" t="s">
        <v>0</v>
      </c>
      <c r="D11" s="96" t="s">
        <v>1</v>
      </c>
      <c r="E11" s="97"/>
      <c r="F11" s="98"/>
      <c r="G11" s="98"/>
      <c r="H11" s="99"/>
      <c r="I11" s="61"/>
      <c r="J11" s="102" t="s">
        <v>2</v>
      </c>
      <c r="K11" s="104" t="s">
        <v>3</v>
      </c>
      <c r="L11" s="106" t="s">
        <v>34</v>
      </c>
      <c r="M11" s="61"/>
      <c r="N11" s="100" t="s">
        <v>29</v>
      </c>
      <c r="O11" s="108" t="s">
        <v>4</v>
      </c>
      <c r="P11" s="91" t="s">
        <v>10</v>
      </c>
      <c r="Q11" s="91" t="s">
        <v>11</v>
      </c>
      <c r="R11" s="91" t="s">
        <v>12</v>
      </c>
      <c r="S11" s="91" t="s">
        <v>13</v>
      </c>
      <c r="T11" s="62"/>
    </row>
    <row r="12" spans="2:20" s="12" customFormat="1" ht="62.5" customHeight="1" thickBot="1" x14ac:dyDescent="0.4">
      <c r="B12" s="111"/>
      <c r="C12" s="87"/>
      <c r="D12" s="13" t="s">
        <v>5</v>
      </c>
      <c r="E12" s="14" t="s">
        <v>6</v>
      </c>
      <c r="F12" s="15" t="s">
        <v>7</v>
      </c>
      <c r="G12" s="15" t="s">
        <v>8</v>
      </c>
      <c r="H12" s="16" t="s">
        <v>9</v>
      </c>
      <c r="I12" s="61"/>
      <c r="J12" s="103"/>
      <c r="K12" s="105"/>
      <c r="L12" s="107"/>
      <c r="M12" s="61"/>
      <c r="N12" s="101"/>
      <c r="O12" s="109"/>
      <c r="P12" s="92"/>
      <c r="Q12" s="92"/>
      <c r="R12" s="92"/>
      <c r="S12" s="92"/>
      <c r="T12" s="62"/>
    </row>
    <row r="13" spans="2:20" s="1" customFormat="1" ht="16" thickBot="1" x14ac:dyDescent="0.4">
      <c r="B13" s="112"/>
      <c r="C13" s="63" t="s">
        <v>14</v>
      </c>
      <c r="D13" s="2" t="s">
        <v>15</v>
      </c>
      <c r="E13" s="3" t="s">
        <v>16</v>
      </c>
      <c r="F13" s="33">
        <v>1900</v>
      </c>
      <c r="G13" s="33">
        <v>1900</v>
      </c>
      <c r="H13" s="33">
        <v>1900</v>
      </c>
      <c r="I13" s="64"/>
      <c r="J13" s="38">
        <v>2700</v>
      </c>
      <c r="K13" s="29">
        <v>3</v>
      </c>
      <c r="L13" s="39">
        <v>5000</v>
      </c>
      <c r="M13" s="64"/>
      <c r="N13" s="35">
        <f>N16</f>
        <v>2440</v>
      </c>
      <c r="O13" s="17">
        <f>L13+500+200/2+194/2</f>
        <v>5697</v>
      </c>
      <c r="P13" s="17" t="s">
        <v>15</v>
      </c>
      <c r="Q13" s="17">
        <f>135+F13+94+G13+94+H13</f>
        <v>6023</v>
      </c>
      <c r="R13" s="17">
        <f>J13*K13+125*2</f>
        <v>8350</v>
      </c>
      <c r="S13" s="18">
        <f>O13+200/2+194/2+50*2</f>
        <v>5994</v>
      </c>
      <c r="T13" s="65"/>
    </row>
    <row r="14" spans="2:20" s="1" customFormat="1" ht="16" thickBot="1" x14ac:dyDescent="0.4">
      <c r="B14" s="112"/>
      <c r="C14" s="66" t="s">
        <v>17</v>
      </c>
      <c r="D14" s="5" t="s">
        <v>16</v>
      </c>
      <c r="E14" s="6" t="s">
        <v>16</v>
      </c>
      <c r="F14" s="33">
        <v>1900</v>
      </c>
      <c r="G14" s="33">
        <v>1900</v>
      </c>
      <c r="H14" s="4" t="s">
        <v>16</v>
      </c>
      <c r="I14" s="64"/>
      <c r="J14" s="40">
        <v>2700</v>
      </c>
      <c r="K14" s="30">
        <v>3</v>
      </c>
      <c r="L14" s="41">
        <v>5000</v>
      </c>
      <c r="M14" s="64"/>
      <c r="N14" s="36">
        <f>J14-260</f>
        <v>2440</v>
      </c>
      <c r="O14" s="19">
        <f>L14+150+150/2+200/2</f>
        <v>5325</v>
      </c>
      <c r="P14" s="19" t="s">
        <v>15</v>
      </c>
      <c r="Q14" s="19">
        <f>135+F14+94+G14</f>
        <v>4029</v>
      </c>
      <c r="R14" s="19">
        <f t="shared" ref="R14:R17" si="0">J14*K14+125*2</f>
        <v>8350</v>
      </c>
      <c r="S14" s="20">
        <f>O14+150/2+200/2+50</f>
        <v>5550</v>
      </c>
      <c r="T14" s="65"/>
    </row>
    <row r="15" spans="2:20" s="1" customFormat="1" ht="16" thickBot="1" x14ac:dyDescent="0.4">
      <c r="B15" s="112"/>
      <c r="C15" s="67" t="s">
        <v>18</v>
      </c>
      <c r="D15" s="5" t="s">
        <v>16</v>
      </c>
      <c r="E15" s="33">
        <v>1900</v>
      </c>
      <c r="F15" s="33">
        <v>1900</v>
      </c>
      <c r="G15" s="33">
        <v>1900</v>
      </c>
      <c r="H15" s="4" t="s">
        <v>16</v>
      </c>
      <c r="I15" s="64"/>
      <c r="J15" s="40">
        <v>2700</v>
      </c>
      <c r="K15" s="30">
        <v>3</v>
      </c>
      <c r="L15" s="41">
        <v>5000</v>
      </c>
      <c r="M15" s="64"/>
      <c r="N15" s="36">
        <f>J15-260</f>
        <v>2440</v>
      </c>
      <c r="O15" s="19">
        <f>L15+150+150/2+200/2</f>
        <v>5325</v>
      </c>
      <c r="P15" s="19">
        <f>IF(E15=1600,2050,E15-1600+2050)</f>
        <v>2350</v>
      </c>
      <c r="Q15" s="19">
        <f>22+F15+94+G15</f>
        <v>3916</v>
      </c>
      <c r="R15" s="19">
        <f t="shared" si="0"/>
        <v>8350</v>
      </c>
      <c r="S15" s="20">
        <f>O15+150/2+50+200/2+100</f>
        <v>5650</v>
      </c>
      <c r="T15" s="65"/>
    </row>
    <row r="16" spans="2:20" s="1" customFormat="1" ht="16" thickBot="1" x14ac:dyDescent="0.4">
      <c r="B16" s="112"/>
      <c r="C16" s="68" t="s">
        <v>19</v>
      </c>
      <c r="D16" s="5" t="s">
        <v>16</v>
      </c>
      <c r="E16" s="33">
        <v>1900</v>
      </c>
      <c r="F16" s="33">
        <v>1900</v>
      </c>
      <c r="G16" s="33">
        <v>1900</v>
      </c>
      <c r="H16" s="4" t="s">
        <v>16</v>
      </c>
      <c r="I16" s="64"/>
      <c r="J16" s="42">
        <v>2700</v>
      </c>
      <c r="K16" s="31">
        <v>3</v>
      </c>
      <c r="L16" s="43">
        <v>5000</v>
      </c>
      <c r="M16" s="64"/>
      <c r="N16" s="36">
        <f>J16-260</f>
        <v>2440</v>
      </c>
      <c r="O16" s="21">
        <f>L16+150+150/2+200/2</f>
        <v>5325</v>
      </c>
      <c r="P16" s="21">
        <f>IF(E16=1700,2000,E16-1700+2000)</f>
        <v>2200</v>
      </c>
      <c r="Q16" s="19">
        <f>22+94+F16+94+G16</f>
        <v>4010</v>
      </c>
      <c r="R16" s="21">
        <f>J16*K16+125*2</f>
        <v>8350</v>
      </c>
      <c r="S16" s="22">
        <f>O16+150/2+50+200/2+100</f>
        <v>5650</v>
      </c>
      <c r="T16" s="65"/>
    </row>
    <row r="17" spans="2:20" s="1" customFormat="1" ht="16" thickBot="1" x14ac:dyDescent="0.4">
      <c r="B17" s="112"/>
      <c r="C17" s="69" t="s">
        <v>20</v>
      </c>
      <c r="D17" s="34">
        <v>1900</v>
      </c>
      <c r="E17" s="33">
        <v>1900</v>
      </c>
      <c r="F17" s="33">
        <v>1900</v>
      </c>
      <c r="G17" s="33">
        <v>1900</v>
      </c>
      <c r="H17" s="7" t="s">
        <v>16</v>
      </c>
      <c r="I17" s="64"/>
      <c r="J17" s="34">
        <v>2700</v>
      </c>
      <c r="K17" s="32">
        <v>3</v>
      </c>
      <c r="L17" s="44">
        <v>5000</v>
      </c>
      <c r="M17" s="64"/>
      <c r="N17" s="37">
        <f>J17-260</f>
        <v>2440</v>
      </c>
      <c r="O17" s="23">
        <f>L17+150+150/2+200/2</f>
        <v>5325</v>
      </c>
      <c r="P17" s="23">
        <f>IF(AND(D17=1800,E17=1600),3850,D17-1800+E17-1600+3850)</f>
        <v>4250</v>
      </c>
      <c r="Q17" s="23">
        <f>MAX(D17-100+54+E17,25+94+F17+94+G17)</f>
        <v>4013</v>
      </c>
      <c r="R17" s="23">
        <f t="shared" si="0"/>
        <v>8350</v>
      </c>
      <c r="S17" s="24">
        <f>O17+150/2+50+194/2+100+203</f>
        <v>5850</v>
      </c>
      <c r="T17" s="65"/>
    </row>
    <row r="18" spans="2:20" s="1" customFormat="1" ht="16" thickBot="1" x14ac:dyDescent="0.4">
      <c r="B18" s="112"/>
      <c r="C18" s="69" t="s">
        <v>22</v>
      </c>
      <c r="D18" s="34">
        <v>1900</v>
      </c>
      <c r="E18" s="33">
        <v>1900</v>
      </c>
      <c r="F18" s="33">
        <v>1900</v>
      </c>
      <c r="G18" s="33">
        <v>1900</v>
      </c>
      <c r="H18" s="33">
        <v>1900</v>
      </c>
      <c r="I18" s="64"/>
      <c r="J18" s="34">
        <v>2700</v>
      </c>
      <c r="K18" s="32">
        <v>3</v>
      </c>
      <c r="L18" s="44">
        <v>5000</v>
      </c>
      <c r="M18" s="64"/>
      <c r="N18" s="45">
        <f>J18-260</f>
        <v>2440</v>
      </c>
      <c r="O18" s="46">
        <f>L18+500+200/2+194/2</f>
        <v>5697</v>
      </c>
      <c r="P18" s="21">
        <f>IF(AND(D18=1800,E18=1600),3850,D18-1800+E18-1600+3850)</f>
        <v>4250</v>
      </c>
      <c r="Q18" s="21">
        <f>MAX(D18-100+54+E18,25+94+F18+94+G18+H18+100)</f>
        <v>6013</v>
      </c>
      <c r="R18" s="21">
        <f t="shared" ref="R18" si="1">J18*K18+125*2</f>
        <v>8350</v>
      </c>
      <c r="S18" s="22">
        <f>O18+150/2+50+194/2+100+203</f>
        <v>6222</v>
      </c>
      <c r="T18" s="65"/>
    </row>
    <row r="19" spans="2:20" x14ac:dyDescent="0.35">
      <c r="B19" s="51"/>
      <c r="C19" s="52"/>
      <c r="D19" s="77" t="s">
        <v>21</v>
      </c>
      <c r="E19" s="78"/>
      <c r="F19" s="78"/>
      <c r="G19" s="78"/>
      <c r="H19" s="79"/>
      <c r="I19" s="52"/>
      <c r="J19" s="52"/>
      <c r="K19" s="54"/>
      <c r="L19" s="52"/>
      <c r="M19" s="52"/>
      <c r="N19" s="121" t="s">
        <v>36</v>
      </c>
      <c r="O19" s="113"/>
      <c r="P19" s="113"/>
      <c r="Q19" s="113"/>
      <c r="R19" s="113"/>
      <c r="S19" s="114"/>
      <c r="T19" s="53"/>
    </row>
    <row r="20" spans="2:20" x14ac:dyDescent="0.35">
      <c r="B20" s="51"/>
      <c r="C20" s="52"/>
      <c r="D20" s="80"/>
      <c r="E20" s="81"/>
      <c r="F20" s="81"/>
      <c r="G20" s="81"/>
      <c r="H20" s="82"/>
      <c r="I20" s="52"/>
      <c r="J20" s="52"/>
      <c r="K20" s="54"/>
      <c r="L20" s="52"/>
      <c r="M20" s="52"/>
      <c r="N20" s="115"/>
      <c r="O20" s="116"/>
      <c r="P20" s="116"/>
      <c r="Q20" s="116"/>
      <c r="R20" s="116"/>
      <c r="S20" s="117"/>
      <c r="T20" s="53"/>
    </row>
    <row r="21" spans="2:20" ht="35.5" customHeight="1" thickBot="1" x14ac:dyDescent="0.4">
      <c r="B21" s="51"/>
      <c r="C21" s="52"/>
      <c r="D21" s="83"/>
      <c r="E21" s="84"/>
      <c r="F21" s="84"/>
      <c r="G21" s="84"/>
      <c r="H21" s="85"/>
      <c r="I21" s="52"/>
      <c r="J21" s="52"/>
      <c r="K21" s="54"/>
      <c r="L21" s="52"/>
      <c r="M21" s="52"/>
      <c r="N21" s="118"/>
      <c r="O21" s="119"/>
      <c r="P21" s="119"/>
      <c r="Q21" s="119"/>
      <c r="R21" s="119"/>
      <c r="S21" s="120"/>
      <c r="T21" s="53"/>
    </row>
    <row r="22" spans="2:20" x14ac:dyDescent="0.35">
      <c r="B22" s="51"/>
      <c r="C22" s="52"/>
      <c r="D22" s="52"/>
      <c r="E22" s="52"/>
      <c r="F22" s="52"/>
      <c r="G22" s="52"/>
      <c r="H22" s="52"/>
      <c r="I22" s="52"/>
      <c r="J22" s="52"/>
      <c r="K22" s="54"/>
      <c r="L22" s="52"/>
      <c r="M22" s="52"/>
      <c r="N22" s="52"/>
      <c r="O22" s="52"/>
      <c r="P22" s="52"/>
      <c r="Q22" s="52"/>
      <c r="R22" s="52"/>
      <c r="S22" s="52"/>
      <c r="T22" s="53"/>
    </row>
    <row r="23" spans="2:20" x14ac:dyDescent="0.35">
      <c r="B23" s="51"/>
      <c r="C23" s="52"/>
      <c r="D23" s="52"/>
      <c r="E23" s="52"/>
      <c r="F23" s="52"/>
      <c r="G23" s="52"/>
      <c r="H23" s="52"/>
      <c r="I23" s="52"/>
      <c r="J23" s="52"/>
      <c r="K23" s="54"/>
      <c r="L23" s="52"/>
      <c r="M23" s="52"/>
      <c r="N23" s="52"/>
      <c r="O23" s="52"/>
      <c r="P23" s="52"/>
      <c r="Q23" s="52"/>
      <c r="R23" s="52"/>
      <c r="S23" s="52"/>
      <c r="T23" s="53"/>
    </row>
    <row r="24" spans="2:20" x14ac:dyDescent="0.35">
      <c r="B24" s="51"/>
      <c r="C24" s="52"/>
      <c r="D24" s="52"/>
      <c r="E24" s="52"/>
      <c r="F24" s="52"/>
      <c r="G24" s="52"/>
      <c r="H24" s="52"/>
      <c r="I24" s="52"/>
      <c r="J24" s="52"/>
      <c r="K24" s="54"/>
      <c r="L24" s="52"/>
      <c r="M24" s="52"/>
      <c r="N24" s="52"/>
      <c r="O24" s="52"/>
      <c r="P24" s="52"/>
      <c r="Q24" s="52"/>
      <c r="R24" s="52"/>
      <c r="S24" s="52"/>
      <c r="T24" s="53"/>
    </row>
    <row r="25" spans="2:20" ht="15.5" customHeight="1" x14ac:dyDescent="0.35">
      <c r="B25" s="51"/>
      <c r="C25" s="52"/>
      <c r="D25" s="74" t="s">
        <v>33</v>
      </c>
      <c r="E25" s="75"/>
      <c r="F25" s="75"/>
      <c r="G25" s="75"/>
      <c r="H25" s="75"/>
      <c r="I25" s="75"/>
      <c r="J25" s="75"/>
      <c r="K25" s="75"/>
      <c r="L25" s="75"/>
      <c r="M25" s="75"/>
      <c r="N25" s="75"/>
      <c r="O25" s="75"/>
      <c r="P25" s="75"/>
      <c r="Q25" s="75"/>
      <c r="R25" s="75"/>
      <c r="S25" s="75"/>
      <c r="T25" s="53"/>
    </row>
    <row r="26" spans="2:20" ht="51.5" customHeight="1" thickBot="1" x14ac:dyDescent="0.4">
      <c r="B26" s="70"/>
      <c r="C26" s="110"/>
      <c r="D26" s="76"/>
      <c r="E26" s="76"/>
      <c r="F26" s="76"/>
      <c r="G26" s="76"/>
      <c r="H26" s="76"/>
      <c r="I26" s="76"/>
      <c r="J26" s="76"/>
      <c r="K26" s="76"/>
      <c r="L26" s="76"/>
      <c r="M26" s="76"/>
      <c r="N26" s="76"/>
      <c r="O26" s="76"/>
      <c r="P26" s="76"/>
      <c r="Q26" s="76"/>
      <c r="R26" s="76"/>
      <c r="S26" s="76"/>
      <c r="T26" s="71"/>
    </row>
  </sheetData>
  <sheetProtection algorithmName="SHA-512" hashValue="beHvRmx6HZNEtCQBsT6riBEPYLseROTSR2wVJsN65KAJpSC9HPJjBxg2dGTsBET5Smf+LbQtWSEOMIuvOqlGew==" saltValue="jerItIecKIYyhzmy5eWUdg==" spinCount="100000" sheet="1" objects="1" scenarios="1"/>
  <mergeCells count="17">
    <mergeCell ref="O11:O12"/>
    <mergeCell ref="N19:S21"/>
    <mergeCell ref="F3:S6"/>
    <mergeCell ref="D25:S26"/>
    <mergeCell ref="D19:H21"/>
    <mergeCell ref="C11:C12"/>
    <mergeCell ref="D10:H10"/>
    <mergeCell ref="P11:P12"/>
    <mergeCell ref="Q11:Q12"/>
    <mergeCell ref="R11:R12"/>
    <mergeCell ref="S11:S12"/>
    <mergeCell ref="N10:S10"/>
    <mergeCell ref="D11:H11"/>
    <mergeCell ref="N11:N12"/>
    <mergeCell ref="J11:J12"/>
    <mergeCell ref="K11:K12"/>
    <mergeCell ref="L11:L12"/>
  </mergeCells>
  <pageMargins left="0.70866141732283472" right="0.70866141732283472" top="0.74803149606299213" bottom="0.74803149606299213" header="0.31496062992125984" footer="0.31496062992125984"/>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David's Laptop</dc:creator>
  <cp:lastModifiedBy>David's Laptop</cp:lastModifiedBy>
  <cp:lastPrinted>2020-02-12T01:46:43Z</cp:lastPrinted>
  <dcterms:created xsi:type="dcterms:W3CDTF">2020-02-12T01:32:06Z</dcterms:created>
  <dcterms:modified xsi:type="dcterms:W3CDTF">2020-02-12T05:27:22Z</dcterms:modified>
</cp:coreProperties>
</file>